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lary Charts\2024\"/>
    </mc:Choice>
  </mc:AlternateContent>
  <xr:revisionPtr revIDLastSave="0" documentId="13_ncr:1_{C52F200D-5D75-47C6-B2CE-C0C717B110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. Ex" sheetId="2" r:id="rId1"/>
    <sheet name="Directors" sheetId="1" r:id="rId2"/>
    <sheet name="HoS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2" l="1"/>
  <c r="P8" i="2"/>
  <c r="P7" i="2"/>
  <c r="P6" i="1"/>
  <c r="P7" i="1"/>
  <c r="P8" i="1"/>
  <c r="Q8" i="1" s="1"/>
  <c r="P9" i="1"/>
  <c r="P10" i="1"/>
  <c r="Q10" i="1" s="1"/>
  <c r="P5" i="1"/>
  <c r="Q5" i="1" s="1"/>
  <c r="Q9" i="1"/>
  <c r="Q7" i="1"/>
  <c r="Q6" i="1"/>
  <c r="Q6" i="3"/>
  <c r="R6" i="3" s="1"/>
  <c r="Q7" i="3"/>
  <c r="R7" i="3" s="1"/>
  <c r="Q8" i="3"/>
  <c r="R8" i="3" s="1"/>
  <c r="Q9" i="3"/>
  <c r="R9" i="3" s="1"/>
  <c r="Q10" i="3"/>
  <c r="R10" i="3" s="1"/>
  <c r="Q11" i="3"/>
  <c r="R11" i="3" s="1"/>
  <c r="Q12" i="3"/>
  <c r="R12" i="3" s="1"/>
  <c r="Q13" i="3"/>
  <c r="R13" i="3" s="1"/>
  <c r="Q5" i="3"/>
  <c r="R5" i="3" s="1"/>
  <c r="M6" i="2"/>
  <c r="M7" i="2"/>
  <c r="M8" i="2"/>
  <c r="N8" i="2" s="1"/>
  <c r="M5" i="2"/>
  <c r="N7" i="2"/>
  <c r="N6" i="2"/>
  <c r="N5" i="2"/>
  <c r="O6" i="3"/>
  <c r="O7" i="3"/>
  <c r="O8" i="3"/>
  <c r="O9" i="3"/>
  <c r="O10" i="3"/>
  <c r="O11" i="3"/>
  <c r="O12" i="3"/>
  <c r="O13" i="3"/>
  <c r="O5" i="3"/>
  <c r="N6" i="1"/>
  <c r="O6" i="1" s="1"/>
  <c r="N7" i="1"/>
  <c r="N8" i="1"/>
  <c r="O8" i="1" s="1"/>
  <c r="N9" i="1"/>
  <c r="O9" i="1" s="1"/>
  <c r="N10" i="1"/>
  <c r="O10" i="1" s="1"/>
  <c r="N5" i="1"/>
  <c r="O7" i="1"/>
  <c r="L6" i="2"/>
  <c r="L7" i="2"/>
  <c r="L8" i="2"/>
  <c r="L5" i="2"/>
  <c r="J5" i="2"/>
  <c r="L6" i="3"/>
  <c r="L7" i="3"/>
  <c r="L8" i="3"/>
  <c r="L9" i="3"/>
  <c r="L10" i="3"/>
  <c r="L11" i="3"/>
  <c r="L12" i="3"/>
  <c r="L13" i="3"/>
  <c r="L5" i="3"/>
  <c r="K6" i="3"/>
  <c r="K7" i="3"/>
  <c r="K8" i="3"/>
  <c r="K9" i="3"/>
  <c r="K10" i="3"/>
  <c r="K11" i="3"/>
  <c r="K12" i="3"/>
  <c r="K13" i="3"/>
  <c r="K5" i="3"/>
  <c r="K6" i="1"/>
  <c r="K7" i="1"/>
  <c r="K10" i="1"/>
  <c r="K5" i="1"/>
  <c r="J6" i="1"/>
  <c r="J7" i="1"/>
  <c r="J8" i="1"/>
  <c r="K8" i="1" s="1"/>
  <c r="J9" i="1"/>
  <c r="K9" i="1" s="1"/>
  <c r="J10" i="1"/>
  <c r="J5" i="1"/>
  <c r="J6" i="2"/>
  <c r="J7" i="2"/>
  <c r="J8" i="2"/>
  <c r="I6" i="2"/>
  <c r="I7" i="2"/>
  <c r="I8" i="2"/>
  <c r="I5" i="2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2" i="4"/>
  <c r="I13" i="3" l="1"/>
  <c r="H9" i="1"/>
  <c r="G6" i="3" l="1"/>
  <c r="H6" i="3" s="1"/>
  <c r="G7" i="3"/>
  <c r="H7" i="3" s="1"/>
  <c r="G8" i="3"/>
  <c r="H8" i="3" s="1"/>
  <c r="G9" i="3"/>
  <c r="H9" i="3" s="1"/>
  <c r="I9" i="3" s="1"/>
  <c r="G10" i="3"/>
  <c r="H10" i="3" s="1"/>
  <c r="G11" i="3"/>
  <c r="H11" i="3" s="1"/>
  <c r="G12" i="3"/>
  <c r="H12" i="3" s="1"/>
  <c r="G13" i="3"/>
  <c r="G5" i="3"/>
  <c r="H5" i="3" s="1"/>
  <c r="E6" i="2"/>
  <c r="F6" i="2" s="1"/>
  <c r="C8" i="2"/>
  <c r="D8" i="2" s="1"/>
  <c r="C7" i="2"/>
  <c r="D7" i="2" s="1"/>
  <c r="C6" i="2"/>
  <c r="D6" i="2" s="1"/>
  <c r="C5" i="2"/>
  <c r="D5" i="2" s="1"/>
  <c r="G6" i="2" l="1"/>
  <c r="I11" i="3"/>
  <c r="I7" i="3"/>
  <c r="I5" i="3"/>
  <c r="I10" i="3"/>
  <c r="I6" i="3"/>
  <c r="F8" i="2"/>
  <c r="G8" i="2" s="1"/>
  <c r="I12" i="3"/>
  <c r="I8" i="3"/>
  <c r="E7" i="2"/>
  <c r="F7" i="2" s="1"/>
  <c r="E5" i="2"/>
  <c r="F5" i="2" s="1"/>
  <c r="G5" i="2" s="1"/>
  <c r="E8" i="2"/>
  <c r="G7" i="2" l="1"/>
  <c r="D6" i="1"/>
  <c r="E6" i="1" s="1"/>
  <c r="D7" i="1"/>
  <c r="E7" i="1" s="1"/>
  <c r="D8" i="1"/>
  <c r="E8" i="1" s="1"/>
  <c r="D9" i="1"/>
  <c r="E9" i="1" s="1"/>
  <c r="F9" i="1" s="1"/>
  <c r="D10" i="1"/>
  <c r="E10" i="1" s="1"/>
  <c r="D5" i="1"/>
  <c r="E5" i="1" s="1"/>
  <c r="F5" i="1" l="1"/>
  <c r="G5" i="1" s="1"/>
  <c r="H5" i="1" s="1"/>
  <c r="F7" i="1"/>
  <c r="G7" i="1" s="1"/>
  <c r="F10" i="1"/>
  <c r="G10" i="1" s="1"/>
  <c r="H10" i="1" s="1"/>
  <c r="F6" i="1"/>
  <c r="G6" i="1" s="1"/>
  <c r="H6" i="1" s="1"/>
  <c r="F8" i="1"/>
  <c r="G8" i="1" s="1"/>
  <c r="H7" i="1" l="1"/>
  <c r="H8" i="1"/>
</calcChain>
</file>

<file path=xl/sharedStrings.xml><?xml version="1.0" encoding="utf-8"?>
<sst xmlns="http://schemas.openxmlformats.org/spreadsheetml/2006/main" count="98" uniqueCount="47">
  <si>
    <t>Spinal Column Point</t>
  </si>
  <si>
    <t>Salary</t>
  </si>
  <si>
    <t>Directors Pay Scales</t>
  </si>
  <si>
    <t>Effective 01 April 2016</t>
  </si>
  <si>
    <t>Effective 01 April 2017</t>
  </si>
  <si>
    <t>Effective 01 April 2018</t>
  </si>
  <si>
    <t>Change</t>
  </si>
  <si>
    <t>Change (2%)</t>
  </si>
  <si>
    <t>Chief Executive Payscales</t>
  </si>
  <si>
    <t xml:space="preserve">Scp </t>
  </si>
  <si>
    <t>Grade</t>
  </si>
  <si>
    <t>SCP</t>
  </si>
  <si>
    <t>HoS12</t>
  </si>
  <si>
    <t>Effective 01 April 2019</t>
  </si>
  <si>
    <t>Change (2.75%)</t>
  </si>
  <si>
    <t>Effective 01 April 2020</t>
  </si>
  <si>
    <t>Band</t>
  </si>
  <si>
    <t>New SCP</t>
  </si>
  <si>
    <t>Annual Salary 01 April 2019 (£)</t>
  </si>
  <si>
    <t>Pay Award 01 April 2020</t>
  </si>
  <si>
    <t>Annual Salary 01 April 2020 (£)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</si>
  <si>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</si>
  <si>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</si>
  <si>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</si>
  <si>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</si>
  <si>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</si>
  <si>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</si>
  <si>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</si>
  <si>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</si>
  <si>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</si>
  <si>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Change (1.5%)</t>
  </si>
  <si>
    <t>Change 1.5%</t>
  </si>
  <si>
    <t>Effective 01 April 2021</t>
  </si>
  <si>
    <t>Change +£1925</t>
  </si>
  <si>
    <t>Effective 01 April 2022</t>
  </si>
  <si>
    <t>Change +1925</t>
  </si>
  <si>
    <t>Change (+1925)</t>
  </si>
  <si>
    <t>Heads of Service Payscales</t>
  </si>
  <si>
    <t>Change 3.5%</t>
  </si>
  <si>
    <t>Effective 01 April 2023</t>
  </si>
  <si>
    <t>Change +3.5%</t>
  </si>
  <si>
    <t>Change (3.5%)</t>
  </si>
  <si>
    <t>Change +2.5%</t>
  </si>
  <si>
    <t>Change 2.5%</t>
  </si>
  <si>
    <t>Effective 01 April 2024</t>
  </si>
  <si>
    <t>`</t>
  </si>
  <si>
    <t>Change (+2.5%)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</si>
</sst>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80808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61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6" fillId="9" borderId="9" applyNumberFormat="0" applyAlignment="0" applyProtection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8" fontId="0" fillId="0" borderId="0" xfId="0" applyNumberFormat="1"/>
    <xf numFmtId="0" fontId="1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4" fontId="6" fillId="0" borderId="1" xfId="0" applyNumberFormat="1" applyFont="1" applyBorder="1"/>
    <xf numFmtId="164" fontId="6" fillId="3" borderId="1" xfId="0" applyNumberFormat="1" applyFont="1" applyFill="1" applyBorder="1"/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center" wrapText="1"/>
    </xf>
    <xf numFmtId="6" fontId="2" fillId="0" borderId="1" xfId="0" applyNumberFormat="1" applyFont="1" applyBorder="1"/>
    <xf numFmtId="2" fontId="2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0" fontId="14" fillId="5" borderId="7" xfId="0" applyFont="1" applyFill="1" applyBorder="1" applyAlignment="1">
      <alignment horizontal="center" vertical="center"/>
    </xf>
    <xf numFmtId="10" fontId="14" fillId="5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10" fontId="14" fillId="0" borderId="7" xfId="0" applyNumberFormat="1" applyFont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0" fontId="4" fillId="2" borderId="1" xfId="1" applyBorder="1"/>
    <xf numFmtId="1" fontId="4" fillId="2" borderId="1" xfId="1" applyNumberFormat="1" applyBorder="1"/>
    <xf numFmtId="0" fontId="4" fillId="2" borderId="1" xfId="1" applyBorder="1" applyAlignment="1">
      <alignment wrapText="1"/>
    </xf>
    <xf numFmtId="0" fontId="5" fillId="7" borderId="1" xfId="0" applyFont="1" applyFill="1" applyBorder="1"/>
    <xf numFmtId="1" fontId="11" fillId="7" borderId="1" xfId="1" applyNumberFormat="1" applyFont="1" applyFill="1" applyBorder="1"/>
    <xf numFmtId="1" fontId="6" fillId="7" borderId="1" xfId="0" applyNumberFormat="1" applyFont="1" applyFill="1" applyBorder="1"/>
    <xf numFmtId="1" fontId="12" fillId="7" borderId="1" xfId="1" applyNumberFormat="1" applyFont="1" applyFill="1" applyBorder="1"/>
    <xf numFmtId="1" fontId="10" fillId="7" borderId="1" xfId="1" applyNumberFormat="1" applyFont="1" applyFill="1" applyBorder="1"/>
    <xf numFmtId="0" fontId="6" fillId="7" borderId="1" xfId="0" applyFont="1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1" fontId="0" fillId="8" borderId="1" xfId="0" applyNumberFormat="1" applyFill="1" applyBorder="1"/>
    <xf numFmtId="0" fontId="15" fillId="2" borderId="1" xfId="1" applyFont="1" applyBorder="1"/>
    <xf numFmtId="0" fontId="1" fillId="8" borderId="1" xfId="0" applyFont="1" applyFill="1" applyBorder="1" applyAlignment="1">
      <alignment wrapText="1"/>
    </xf>
    <xf numFmtId="0" fontId="15" fillId="2" borderId="1" xfId="1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1" fontId="2" fillId="7" borderId="1" xfId="0" applyNumberFormat="1" applyFont="1" applyFill="1" applyBorder="1"/>
    <xf numFmtId="0" fontId="2" fillId="7" borderId="1" xfId="0" applyFont="1" applyFill="1" applyBorder="1"/>
    <xf numFmtId="15" fontId="5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16" fillId="9" borderId="1" xfId="2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/>
    <xf numFmtId="1" fontId="6" fillId="3" borderId="1" xfId="0" applyNumberFormat="1" applyFont="1" applyFill="1" applyBorder="1"/>
    <xf numFmtId="1" fontId="16" fillId="9" borderId="1" xfId="2" applyNumberFormat="1" applyBorder="1"/>
    <xf numFmtId="2" fontId="4" fillId="2" borderId="1" xfId="1" applyNumberFormat="1" applyBorder="1"/>
    <xf numFmtId="2" fontId="4" fillId="2" borderId="1" xfId="1" applyNumberFormat="1" applyBorder="1" applyAlignment="1">
      <alignment wrapText="1"/>
    </xf>
    <xf numFmtId="1" fontId="1" fillId="8" borderId="1" xfId="0" applyNumberFormat="1" applyFont="1" applyFill="1" applyBorder="1" applyAlignment="1">
      <alignment wrapText="1"/>
    </xf>
    <xf numFmtId="0" fontId="17" fillId="8" borderId="1" xfId="1" applyFont="1" applyFill="1" applyBorder="1" applyAlignment="1">
      <alignment wrapText="1"/>
    </xf>
    <xf numFmtId="2" fontId="17" fillId="8" borderId="1" xfId="1" applyNumberFormat="1" applyFont="1" applyFill="1" applyBorder="1" applyAlignment="1">
      <alignment wrapText="1"/>
    </xf>
    <xf numFmtId="2" fontId="17" fillId="8" borderId="1" xfId="1" applyNumberFormat="1" applyFont="1" applyFill="1" applyBorder="1"/>
    <xf numFmtId="1" fontId="17" fillId="8" borderId="1" xfId="1" applyNumberFormat="1" applyFont="1" applyFill="1" applyBorder="1"/>
    <xf numFmtId="15" fontId="4" fillId="2" borderId="1" xfId="1" applyNumberForma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5" fontId="5" fillId="3" borderId="1" xfId="0" applyNumberFormat="1" applyFont="1" applyFill="1" applyBorder="1" applyAlignment="1">
      <alignment horizontal="center"/>
    </xf>
    <xf numFmtId="15" fontId="16" fillId="9" borderId="1" xfId="2" applyNumberFormat="1" applyBorder="1" applyAlignment="1">
      <alignment horizontal="center"/>
    </xf>
    <xf numFmtId="15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5" fontId="15" fillId="2" borderId="1" xfId="1" applyNumberFormat="1" applyFont="1" applyBorder="1" applyAlignment="1">
      <alignment horizontal="center"/>
    </xf>
    <xf numFmtId="0" fontId="15" fillId="2" borderId="1" xfId="1" applyFont="1" applyBorder="1" applyAlignment="1">
      <alignment horizontal="center"/>
    </xf>
    <xf numFmtId="15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2" borderId="1" xfId="1" applyBorder="1" applyAlignment="1">
      <alignment horizontal="center"/>
    </xf>
    <xf numFmtId="15" fontId="17" fillId="8" borderId="1" xfId="1" applyNumberFormat="1" applyFont="1" applyFill="1" applyBorder="1" applyAlignment="1">
      <alignment horizontal="center"/>
    </xf>
    <xf numFmtId="0" fontId="17" fillId="8" borderId="1" xfId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1" workbookViewId="0">
      <selection activeCell="Q12" sqref="Q12"/>
    </sheetView>
  </sheetViews>
  <sheetFormatPr defaultColWidth="13.26953125" defaultRowHeight="14.5" x14ac:dyDescent="0.35"/>
  <cols>
    <col min="1" max="1" width="24" bestFit="1" customWidth="1"/>
    <col min="2" max="2" width="14.1796875" hidden="1" customWidth="1"/>
    <col min="3" max="3" width="11.453125" hidden="1" customWidth="1"/>
    <col min="4" max="4" width="14.1796875" hidden="1" customWidth="1"/>
    <col min="5" max="5" width="15.54296875" hidden="1" customWidth="1"/>
    <col min="6" max="6" width="12.1796875" style="1" hidden="1" customWidth="1"/>
    <col min="7" max="7" width="17.7265625" customWidth="1"/>
    <col min="8" max="8" width="14" customWidth="1"/>
  </cols>
  <sheetData>
    <row r="1" spans="1:16" x14ac:dyDescent="0.35">
      <c r="A1" s="4" t="s">
        <v>8</v>
      </c>
      <c r="O1" t="s">
        <v>45</v>
      </c>
    </row>
    <row r="3" spans="1:16" ht="15.5" x14ac:dyDescent="0.35">
      <c r="A3" s="6" t="s">
        <v>9</v>
      </c>
      <c r="B3" s="49">
        <v>42826</v>
      </c>
      <c r="C3" s="67">
        <v>43191</v>
      </c>
      <c r="D3" s="67"/>
      <c r="E3" s="67">
        <v>43556</v>
      </c>
      <c r="F3" s="67"/>
      <c r="G3" s="68">
        <v>43922</v>
      </c>
      <c r="H3" s="68"/>
      <c r="I3" s="66">
        <v>44287</v>
      </c>
      <c r="J3" s="66"/>
      <c r="K3" s="69">
        <v>44652</v>
      </c>
      <c r="L3" s="69"/>
      <c r="M3" s="66">
        <v>45017</v>
      </c>
      <c r="N3" s="66"/>
      <c r="O3" s="69">
        <v>45383</v>
      </c>
      <c r="P3" s="69"/>
    </row>
    <row r="4" spans="1:16" ht="15.5" x14ac:dyDescent="0.35">
      <c r="A4" s="6"/>
      <c r="B4" s="6" t="s">
        <v>1</v>
      </c>
      <c r="C4" s="50" t="s">
        <v>6</v>
      </c>
      <c r="D4" s="6" t="s">
        <v>1</v>
      </c>
      <c r="E4" s="6" t="s">
        <v>7</v>
      </c>
      <c r="F4" s="51" t="s">
        <v>1</v>
      </c>
      <c r="G4" s="7" t="s">
        <v>14</v>
      </c>
      <c r="H4" s="52" t="s">
        <v>1</v>
      </c>
      <c r="I4" s="31" t="s">
        <v>30</v>
      </c>
      <c r="J4" s="31" t="s">
        <v>1</v>
      </c>
      <c r="K4" s="53" t="s">
        <v>36</v>
      </c>
      <c r="L4" s="53" t="s">
        <v>1</v>
      </c>
      <c r="M4" s="31" t="s">
        <v>41</v>
      </c>
      <c r="N4" s="31" t="s">
        <v>1</v>
      </c>
      <c r="O4" s="53" t="s">
        <v>46</v>
      </c>
      <c r="P4" s="53" t="s">
        <v>1</v>
      </c>
    </row>
    <row r="5" spans="1:16" ht="15.5" x14ac:dyDescent="0.35">
      <c r="A5" s="54">
        <v>1</v>
      </c>
      <c r="B5" s="55">
        <v>114960.1695</v>
      </c>
      <c r="C5" s="55">
        <f>B5*2%</f>
        <v>2299.2033900000001</v>
      </c>
      <c r="D5" s="55">
        <f>B5+C5</f>
        <v>117259.37289</v>
      </c>
      <c r="E5" s="8">
        <f>D5*2%</f>
        <v>2345.1874578000002</v>
      </c>
      <c r="F5" s="56">
        <f>D5+E5</f>
        <v>119604.5603478</v>
      </c>
      <c r="G5" s="9">
        <f>F5*2.75%</f>
        <v>3289.1254095644999</v>
      </c>
      <c r="H5" s="57">
        <v>122894</v>
      </c>
      <c r="I5" s="31">
        <f>H5*1.5%</f>
        <v>1843.4099999999999</v>
      </c>
      <c r="J5" s="32">
        <f>H5+I5</f>
        <v>124737.41</v>
      </c>
      <c r="K5" s="53">
        <v>1925</v>
      </c>
      <c r="L5" s="58">
        <f>J5+K5</f>
        <v>126662.41</v>
      </c>
      <c r="M5" s="31">
        <f>L5*3.5%</f>
        <v>4433.1843500000004</v>
      </c>
      <c r="N5" s="32">
        <f>L5+M5</f>
        <v>131095.59435</v>
      </c>
      <c r="O5" s="53">
        <v>3277.4</v>
      </c>
      <c r="P5" s="58">
        <v>134373</v>
      </c>
    </row>
    <row r="6" spans="1:16" ht="15.5" x14ac:dyDescent="0.35">
      <c r="A6" s="54">
        <v>2</v>
      </c>
      <c r="B6" s="55">
        <v>117604.2687</v>
      </c>
      <c r="C6" s="55">
        <f>B6*2%</f>
        <v>2352.0853740000002</v>
      </c>
      <c r="D6" s="55">
        <f>B6+C6</f>
        <v>119956.354074</v>
      </c>
      <c r="E6" s="8">
        <f t="shared" ref="E6:E8" si="0">D6*2%</f>
        <v>2399.12708148</v>
      </c>
      <c r="F6" s="56">
        <f t="shared" ref="F6:F8" si="1">D6+E6</f>
        <v>122355.48115548</v>
      </c>
      <c r="G6" s="9">
        <f t="shared" ref="G6:G8" si="2">F6*2.75%</f>
        <v>3364.7757317757</v>
      </c>
      <c r="H6" s="57">
        <v>125720</v>
      </c>
      <c r="I6" s="31">
        <f t="shared" ref="I6:I8" si="3">H6*1.5%</f>
        <v>1885.8</v>
      </c>
      <c r="J6" s="32">
        <f t="shared" ref="J6:J8" si="4">H6+I6</f>
        <v>127605.8</v>
      </c>
      <c r="K6" s="53">
        <v>1925</v>
      </c>
      <c r="L6" s="58">
        <f t="shared" ref="L6:L8" si="5">J6+K6</f>
        <v>129530.8</v>
      </c>
      <c r="M6" s="31">
        <f t="shared" ref="M6:M8" si="6">L6*3.5%</f>
        <v>4533.5780000000004</v>
      </c>
      <c r="N6" s="32">
        <f t="shared" ref="N6:N8" si="7">L6+M6</f>
        <v>134064.378</v>
      </c>
      <c r="O6" s="53">
        <v>3351.6</v>
      </c>
      <c r="P6" s="58">
        <f>N6+O6</f>
        <v>137415.978</v>
      </c>
    </row>
    <row r="7" spans="1:16" ht="15.5" x14ac:dyDescent="0.35">
      <c r="A7" s="54">
        <v>3</v>
      </c>
      <c r="B7" s="55">
        <v>120308.55380000001</v>
      </c>
      <c r="C7" s="55">
        <f>B7*2%</f>
        <v>2406.1710760000001</v>
      </c>
      <c r="D7" s="55">
        <f>B7+C7</f>
        <v>122714.72487600001</v>
      </c>
      <c r="E7" s="8">
        <f t="shared" si="0"/>
        <v>2454.2944975200003</v>
      </c>
      <c r="F7" s="56">
        <f t="shared" si="1"/>
        <v>125169.01937352</v>
      </c>
      <c r="G7" s="9">
        <f t="shared" si="2"/>
        <v>3442.1480327718</v>
      </c>
      <c r="H7" s="57">
        <v>128611</v>
      </c>
      <c r="I7" s="31">
        <f t="shared" si="3"/>
        <v>1929.165</v>
      </c>
      <c r="J7" s="32">
        <f t="shared" si="4"/>
        <v>130540.16499999999</v>
      </c>
      <c r="K7" s="53">
        <v>1925</v>
      </c>
      <c r="L7" s="58">
        <f t="shared" si="5"/>
        <v>132465.16499999998</v>
      </c>
      <c r="M7" s="31">
        <f t="shared" si="6"/>
        <v>4636.2807749999993</v>
      </c>
      <c r="N7" s="32">
        <f t="shared" si="7"/>
        <v>137101.44577499997</v>
      </c>
      <c r="O7" s="53">
        <v>3427.5</v>
      </c>
      <c r="P7" s="58">
        <f t="shared" ref="P6:P8" si="8">N7+O7</f>
        <v>140528.94577499997</v>
      </c>
    </row>
    <row r="8" spans="1:16" ht="15.5" x14ac:dyDescent="0.35">
      <c r="A8" s="54">
        <v>4</v>
      </c>
      <c r="B8" s="55">
        <v>123076.0851</v>
      </c>
      <c r="C8" s="55">
        <f>B8*2%</f>
        <v>2461.521702</v>
      </c>
      <c r="D8" s="55">
        <f>B8+C8</f>
        <v>125537.60680199999</v>
      </c>
      <c r="E8" s="8">
        <f t="shared" si="0"/>
        <v>2510.7521360400001</v>
      </c>
      <c r="F8" s="56">
        <f t="shared" si="1"/>
        <v>128048.35893803999</v>
      </c>
      <c r="G8" s="9">
        <f t="shared" si="2"/>
        <v>3521.3298707960998</v>
      </c>
      <c r="H8" s="57">
        <v>131570</v>
      </c>
      <c r="I8" s="31">
        <f t="shared" si="3"/>
        <v>1973.55</v>
      </c>
      <c r="J8" s="32">
        <f t="shared" si="4"/>
        <v>133543.54999999999</v>
      </c>
      <c r="K8" s="53">
        <v>1925</v>
      </c>
      <c r="L8" s="58">
        <f t="shared" si="5"/>
        <v>135468.54999999999</v>
      </c>
      <c r="M8" s="31">
        <f t="shared" si="6"/>
        <v>4741.3992500000004</v>
      </c>
      <c r="N8" s="32">
        <f t="shared" si="7"/>
        <v>140209.94924999998</v>
      </c>
      <c r="O8" s="53">
        <v>3505.3</v>
      </c>
      <c r="P8" s="58">
        <f t="shared" si="8"/>
        <v>143715.24924999996</v>
      </c>
    </row>
  </sheetData>
  <mergeCells count="7">
    <mergeCell ref="O3:P3"/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zoomScale="110" zoomScaleNormal="110" workbookViewId="0">
      <selection activeCell="R5" sqref="R5"/>
    </sheetView>
  </sheetViews>
  <sheetFormatPr defaultRowHeight="14.5" x14ac:dyDescent="0.35"/>
  <cols>
    <col min="1" max="1" width="18.7265625" bestFit="1" customWidth="1"/>
    <col min="2" max="2" width="8.453125" hidden="1" customWidth="1"/>
    <col min="3" max="5" width="20.7265625" hidden="1" customWidth="1"/>
    <col min="6" max="6" width="0" style="2" hidden="1" customWidth="1"/>
    <col min="7" max="7" width="20.7265625" style="1" bestFit="1" customWidth="1"/>
    <col min="9" max="9" width="16.7265625" customWidth="1"/>
    <col min="10" max="11" width="12.453125" customWidth="1"/>
    <col min="17" max="17" width="8.7265625" style="1"/>
  </cols>
  <sheetData>
    <row r="1" spans="1:17" x14ac:dyDescent="0.35">
      <c r="A1" t="s">
        <v>2</v>
      </c>
    </row>
    <row r="3" spans="1:17" ht="15.5" x14ac:dyDescent="0.35">
      <c r="H3" s="74">
        <v>43922</v>
      </c>
      <c r="I3" s="75"/>
      <c r="J3" s="72">
        <v>44287</v>
      </c>
      <c r="K3" s="73"/>
      <c r="L3" s="70">
        <v>44652</v>
      </c>
      <c r="M3" s="71"/>
      <c r="N3" s="66">
        <v>45017</v>
      </c>
      <c r="O3" s="76"/>
      <c r="P3" s="77">
        <v>45383</v>
      </c>
      <c r="Q3" s="78"/>
    </row>
    <row r="4" spans="1:17" ht="43.5" x14ac:dyDescent="0.35">
      <c r="A4" s="10" t="s">
        <v>0</v>
      </c>
      <c r="B4" s="10" t="s">
        <v>1</v>
      </c>
      <c r="C4" s="11" t="s">
        <v>3</v>
      </c>
      <c r="D4" s="11" t="s">
        <v>4</v>
      </c>
      <c r="E4" s="11" t="s">
        <v>5</v>
      </c>
      <c r="F4" s="12" t="s">
        <v>7</v>
      </c>
      <c r="G4" s="46" t="s">
        <v>13</v>
      </c>
      <c r="H4" s="46" t="s">
        <v>14</v>
      </c>
      <c r="I4" s="46" t="s">
        <v>15</v>
      </c>
      <c r="J4" s="31" t="s">
        <v>31</v>
      </c>
      <c r="K4" s="33" t="s">
        <v>32</v>
      </c>
      <c r="L4" s="40" t="s">
        <v>35</v>
      </c>
      <c r="M4" s="40" t="s">
        <v>34</v>
      </c>
      <c r="N4" s="33" t="s">
        <v>38</v>
      </c>
      <c r="O4" s="33" t="s">
        <v>39</v>
      </c>
      <c r="P4" s="62" t="s">
        <v>43</v>
      </c>
      <c r="Q4" s="62" t="s">
        <v>44</v>
      </c>
    </row>
    <row r="5" spans="1:17" ht="15.5" x14ac:dyDescent="0.35">
      <c r="A5" s="13">
        <v>1</v>
      </c>
      <c r="B5" s="14">
        <v>72816</v>
      </c>
      <c r="C5" s="5">
        <v>73544.160000000003</v>
      </c>
      <c r="D5" s="15">
        <f>C5*1.01</f>
        <v>74279.601600000009</v>
      </c>
      <c r="E5" s="15">
        <f>D5*1.02</f>
        <v>75765.19363200001</v>
      </c>
      <c r="F5" s="16">
        <f>E5*2%</f>
        <v>1515.3038726400002</v>
      </c>
      <c r="G5" s="47">
        <f>E5+F5</f>
        <v>77280.497504640007</v>
      </c>
      <c r="H5" s="48">
        <f>(G5/100)*2.75</f>
        <v>2125.2136813776001</v>
      </c>
      <c r="I5" s="47">
        <v>79406</v>
      </c>
      <c r="J5" s="31">
        <f>I5*1.5%</f>
        <v>1191.0899999999999</v>
      </c>
      <c r="K5" s="32">
        <f>I5+J5</f>
        <v>80597.09</v>
      </c>
      <c r="L5" s="41">
        <v>1925</v>
      </c>
      <c r="M5" s="42">
        <v>82522</v>
      </c>
      <c r="N5" s="59">
        <f>M5*3.5%</f>
        <v>2888.2700000000004</v>
      </c>
      <c r="O5" s="32">
        <v>85410</v>
      </c>
      <c r="P5" s="64">
        <f>O5*2.5%</f>
        <v>2135.25</v>
      </c>
      <c r="Q5" s="65">
        <f>O5+P5</f>
        <v>87545.25</v>
      </c>
    </row>
    <row r="6" spans="1:17" ht="15.5" x14ac:dyDescent="0.35">
      <c r="A6" s="13">
        <v>2</v>
      </c>
      <c r="B6" s="14">
        <v>74492</v>
      </c>
      <c r="C6" s="5">
        <v>75236.92</v>
      </c>
      <c r="D6" s="15">
        <f t="shared" ref="D6:D10" si="0">C6*1.01</f>
        <v>75989.289199999999</v>
      </c>
      <c r="E6" s="15">
        <f t="shared" ref="E6:E10" si="1">D6*1.02</f>
        <v>77509.074984000006</v>
      </c>
      <c r="F6" s="16">
        <f t="shared" ref="F6:F10" si="2">E6*2%</f>
        <v>1550.1814996800001</v>
      </c>
      <c r="G6" s="47">
        <f t="shared" ref="G6:G10" si="3">E6+F6</f>
        <v>79059.256483680001</v>
      </c>
      <c r="H6" s="48">
        <f t="shared" ref="H6:H10" si="4">(G6/100)*2.75</f>
        <v>2174.1295533011998</v>
      </c>
      <c r="I6" s="47">
        <v>81233</v>
      </c>
      <c r="J6" s="31">
        <f t="shared" ref="J6:J10" si="5">I6*1.5%</f>
        <v>1218.4949999999999</v>
      </c>
      <c r="K6" s="32">
        <f t="shared" ref="K6:K10" si="6">I6+J6</f>
        <v>82451.494999999995</v>
      </c>
      <c r="L6" s="41">
        <v>1925</v>
      </c>
      <c r="M6" s="42">
        <v>84376</v>
      </c>
      <c r="N6" s="59">
        <f t="shared" ref="N6:N10" si="7">M6*3.5%</f>
        <v>2953.1600000000003</v>
      </c>
      <c r="O6" s="32">
        <f t="shared" ref="O6:O10" si="8">M6+N6</f>
        <v>87329.16</v>
      </c>
      <c r="P6" s="64">
        <f t="shared" ref="P6:P10" si="9">O6*2.5%</f>
        <v>2183.2290000000003</v>
      </c>
      <c r="Q6" s="65">
        <f t="shared" ref="Q6:Q10" si="10">O6+P6</f>
        <v>89512.38900000001</v>
      </c>
    </row>
    <row r="7" spans="1:17" ht="15.5" x14ac:dyDescent="0.35">
      <c r="A7" s="13">
        <v>3</v>
      </c>
      <c r="B7" s="14">
        <v>76206</v>
      </c>
      <c r="C7" s="5">
        <v>76968.06</v>
      </c>
      <c r="D7" s="15">
        <f t="shared" si="0"/>
        <v>77737.740600000005</v>
      </c>
      <c r="E7" s="15">
        <f t="shared" si="1"/>
        <v>79292.495412000004</v>
      </c>
      <c r="F7" s="16">
        <f t="shared" si="2"/>
        <v>1585.8499082400001</v>
      </c>
      <c r="G7" s="47">
        <f t="shared" si="3"/>
        <v>80878.345320239998</v>
      </c>
      <c r="H7" s="48">
        <f t="shared" si="4"/>
        <v>2224.1544963065999</v>
      </c>
      <c r="I7" s="47">
        <v>83102</v>
      </c>
      <c r="J7" s="31">
        <f t="shared" si="5"/>
        <v>1246.53</v>
      </c>
      <c r="K7" s="32">
        <f t="shared" si="6"/>
        <v>84348.53</v>
      </c>
      <c r="L7" s="41">
        <v>1925</v>
      </c>
      <c r="M7" s="42">
        <v>86274</v>
      </c>
      <c r="N7" s="59">
        <f t="shared" si="7"/>
        <v>3019.59</v>
      </c>
      <c r="O7" s="32">
        <f t="shared" si="8"/>
        <v>89293.59</v>
      </c>
      <c r="P7" s="64">
        <f t="shared" si="9"/>
        <v>2232.3397500000001</v>
      </c>
      <c r="Q7" s="65">
        <f t="shared" si="10"/>
        <v>91525.929749999996</v>
      </c>
    </row>
    <row r="8" spans="1:17" ht="15.5" x14ac:dyDescent="0.35">
      <c r="A8" s="13">
        <v>4</v>
      </c>
      <c r="B8" s="14">
        <v>77958</v>
      </c>
      <c r="C8" s="5">
        <v>78737.58</v>
      </c>
      <c r="D8" s="15">
        <f t="shared" si="0"/>
        <v>79524.955799999996</v>
      </c>
      <c r="E8" s="15">
        <f t="shared" si="1"/>
        <v>81115.454916000002</v>
      </c>
      <c r="F8" s="16">
        <f t="shared" si="2"/>
        <v>1622.30909832</v>
      </c>
      <c r="G8" s="47">
        <f t="shared" si="3"/>
        <v>82737.764014319997</v>
      </c>
      <c r="H8" s="48">
        <f t="shared" si="4"/>
        <v>2275.2885103938002</v>
      </c>
      <c r="I8" s="47">
        <v>85013</v>
      </c>
      <c r="J8" s="31">
        <f t="shared" si="5"/>
        <v>1275.1949999999999</v>
      </c>
      <c r="K8" s="32">
        <f t="shared" si="6"/>
        <v>86288.195000000007</v>
      </c>
      <c r="L8" s="41">
        <v>1925</v>
      </c>
      <c r="M8" s="42">
        <v>88213</v>
      </c>
      <c r="N8" s="59">
        <f t="shared" si="7"/>
        <v>3087.4550000000004</v>
      </c>
      <c r="O8" s="32">
        <f t="shared" si="8"/>
        <v>91300.455000000002</v>
      </c>
      <c r="P8" s="64">
        <f t="shared" si="9"/>
        <v>2282.511375</v>
      </c>
      <c r="Q8" s="65">
        <f t="shared" si="10"/>
        <v>93582.966375000004</v>
      </c>
    </row>
    <row r="9" spans="1:17" ht="15.5" x14ac:dyDescent="0.35">
      <c r="A9" s="13">
        <v>5</v>
      </c>
      <c r="B9" s="14">
        <v>79751</v>
      </c>
      <c r="C9" s="5">
        <v>80548.509999999995</v>
      </c>
      <c r="D9" s="15">
        <f t="shared" si="0"/>
        <v>81353.9951</v>
      </c>
      <c r="E9" s="15">
        <f t="shared" si="1"/>
        <v>82981.075001999998</v>
      </c>
      <c r="F9" s="16">
        <f t="shared" si="2"/>
        <v>1659.62150004</v>
      </c>
      <c r="G9" s="47">
        <v>84641</v>
      </c>
      <c r="H9" s="48">
        <f t="shared" si="4"/>
        <v>2327.6275000000001</v>
      </c>
      <c r="I9" s="47">
        <v>86969</v>
      </c>
      <c r="J9" s="31">
        <f t="shared" si="5"/>
        <v>1304.5349999999999</v>
      </c>
      <c r="K9" s="32">
        <f t="shared" si="6"/>
        <v>88273.535000000003</v>
      </c>
      <c r="L9" s="41">
        <v>1925</v>
      </c>
      <c r="M9" s="42">
        <v>90199</v>
      </c>
      <c r="N9" s="59">
        <f t="shared" si="7"/>
        <v>3156.9650000000001</v>
      </c>
      <c r="O9" s="32">
        <f t="shared" si="8"/>
        <v>93355.964999999997</v>
      </c>
      <c r="P9" s="64">
        <f t="shared" si="9"/>
        <v>2333.8991249999999</v>
      </c>
      <c r="Q9" s="65">
        <f t="shared" si="10"/>
        <v>95689.864124999993</v>
      </c>
    </row>
    <row r="10" spans="1:17" ht="15.5" x14ac:dyDescent="0.35">
      <c r="A10" s="13">
        <v>6</v>
      </c>
      <c r="B10" s="14">
        <v>81585</v>
      </c>
      <c r="C10" s="5">
        <v>82400.850000000006</v>
      </c>
      <c r="D10" s="15">
        <f t="shared" si="0"/>
        <v>83224.858500000002</v>
      </c>
      <c r="E10" s="15">
        <f t="shared" si="1"/>
        <v>84889.355670000004</v>
      </c>
      <c r="F10" s="16">
        <f t="shared" si="2"/>
        <v>1697.7871134000002</v>
      </c>
      <c r="G10" s="47">
        <f t="shared" si="3"/>
        <v>86587.142783400006</v>
      </c>
      <c r="H10" s="48">
        <f t="shared" si="4"/>
        <v>2381.1464265435002</v>
      </c>
      <c r="I10" s="47">
        <v>88968</v>
      </c>
      <c r="J10" s="31">
        <f t="shared" si="5"/>
        <v>1334.52</v>
      </c>
      <c r="K10" s="32">
        <f t="shared" si="6"/>
        <v>90302.52</v>
      </c>
      <c r="L10" s="41">
        <v>1925</v>
      </c>
      <c r="M10" s="42">
        <v>92228</v>
      </c>
      <c r="N10" s="59">
        <f t="shared" si="7"/>
        <v>3227.9800000000005</v>
      </c>
      <c r="O10" s="32">
        <f t="shared" si="8"/>
        <v>95455.98</v>
      </c>
      <c r="P10" s="64">
        <f t="shared" si="9"/>
        <v>2386.3995</v>
      </c>
      <c r="Q10" s="65">
        <f t="shared" si="10"/>
        <v>97842.379499999995</v>
      </c>
    </row>
    <row r="13" spans="1:17" x14ac:dyDescent="0.35">
      <c r="C13" s="2"/>
      <c r="D13" s="2"/>
      <c r="E13" s="3"/>
    </row>
  </sheetData>
  <mergeCells count="5">
    <mergeCell ref="L3:M3"/>
    <mergeCell ref="J3:K3"/>
    <mergeCell ref="H3:I3"/>
    <mergeCell ref="N3:O3"/>
    <mergeCell ref="P3:Q3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zoomScale="110" zoomScaleNormal="110" workbookViewId="0">
      <selection activeCell="S16" sqref="S16"/>
    </sheetView>
  </sheetViews>
  <sheetFormatPr defaultRowHeight="14.5" x14ac:dyDescent="0.35"/>
  <cols>
    <col min="3" max="6" width="0" hidden="1" customWidth="1"/>
    <col min="7" max="7" width="14.08984375" customWidth="1"/>
    <col min="8" max="8" width="7" style="1" bestFit="1" customWidth="1"/>
    <col min="9" max="9" width="12.36328125" customWidth="1"/>
    <col min="10" max="10" width="12.1796875" style="1" customWidth="1"/>
    <col min="12" max="12" width="11.1796875" customWidth="1"/>
    <col min="13" max="13" width="13.54296875" bestFit="1" customWidth="1"/>
    <col min="14" max="14" width="11.36328125" style="1" customWidth="1"/>
    <col min="16" max="16" width="8.7265625" style="2"/>
    <col min="18" max="18" width="8.7265625" style="2"/>
  </cols>
  <sheetData>
    <row r="1" spans="1:20" x14ac:dyDescent="0.35">
      <c r="A1" t="s">
        <v>37</v>
      </c>
    </row>
    <row r="3" spans="1:20" ht="15.5" x14ac:dyDescent="0.35">
      <c r="A3" s="83" t="s">
        <v>10</v>
      </c>
      <c r="B3" s="85" t="s">
        <v>11</v>
      </c>
      <c r="C3" s="85">
        <v>2015</v>
      </c>
      <c r="D3" s="85">
        <v>2016</v>
      </c>
      <c r="E3" s="82">
        <v>2017</v>
      </c>
      <c r="F3" s="82">
        <v>2018</v>
      </c>
      <c r="G3" s="74">
        <v>43556</v>
      </c>
      <c r="H3" s="75"/>
      <c r="I3" s="74">
        <v>43922</v>
      </c>
      <c r="J3" s="75"/>
      <c r="K3" s="72">
        <v>44287</v>
      </c>
      <c r="L3" s="73"/>
      <c r="M3" s="70">
        <v>44652</v>
      </c>
      <c r="N3" s="71"/>
      <c r="O3" s="66">
        <v>45017</v>
      </c>
      <c r="P3" s="76"/>
      <c r="Q3" s="77">
        <v>45383</v>
      </c>
      <c r="R3" s="78"/>
    </row>
    <row r="4" spans="1:20" ht="43.5" x14ac:dyDescent="0.35">
      <c r="A4" s="84"/>
      <c r="B4" s="85"/>
      <c r="C4" s="85"/>
      <c r="D4" s="85"/>
      <c r="E4" s="82"/>
      <c r="F4" s="82"/>
      <c r="G4" s="34" t="s">
        <v>7</v>
      </c>
      <c r="H4" s="38" t="s">
        <v>1</v>
      </c>
      <c r="I4" s="34" t="s">
        <v>14</v>
      </c>
      <c r="J4" s="35" t="s">
        <v>1</v>
      </c>
      <c r="K4" s="43" t="s">
        <v>31</v>
      </c>
      <c r="L4" s="45" t="s">
        <v>32</v>
      </c>
      <c r="M4" s="44" t="s">
        <v>33</v>
      </c>
      <c r="N4" s="61" t="s">
        <v>34</v>
      </c>
      <c r="O4" s="33" t="s">
        <v>40</v>
      </c>
      <c r="P4" s="60" t="s">
        <v>39</v>
      </c>
      <c r="Q4" s="62" t="s">
        <v>42</v>
      </c>
      <c r="R4" s="63" t="s">
        <v>44</v>
      </c>
    </row>
    <row r="5" spans="1:20" ht="15.5" x14ac:dyDescent="0.35">
      <c r="A5" s="79" t="s">
        <v>12</v>
      </c>
      <c r="B5" s="18">
        <v>1</v>
      </c>
      <c r="C5" s="18">
        <v>52971</v>
      </c>
      <c r="D5" s="18">
        <v>53500</v>
      </c>
      <c r="E5" s="17">
        <v>54035</v>
      </c>
      <c r="F5" s="17">
        <v>55116</v>
      </c>
      <c r="G5" s="39">
        <f>F5*2%</f>
        <v>1102.32</v>
      </c>
      <c r="H5" s="38">
        <f>F5+G5</f>
        <v>56218.32</v>
      </c>
      <c r="I5" s="36">
        <f>H5*2.75%</f>
        <v>1546.0038</v>
      </c>
      <c r="J5" s="37">
        <v>57764</v>
      </c>
      <c r="K5" s="31">
        <f>J5*1.5%</f>
        <v>866.45999999999992</v>
      </c>
      <c r="L5" s="32">
        <f>J5+K5</f>
        <v>58630.46</v>
      </c>
      <c r="M5" s="41">
        <v>1925</v>
      </c>
      <c r="N5" s="42">
        <v>60555</v>
      </c>
      <c r="O5" s="59">
        <f>N5*3.5%</f>
        <v>2119.4250000000002</v>
      </c>
      <c r="P5" s="32">
        <v>62674</v>
      </c>
      <c r="Q5" s="64">
        <f>P5*2.5%</f>
        <v>1566.8500000000001</v>
      </c>
      <c r="R5" s="65">
        <f>P5+Q5</f>
        <v>64240.85</v>
      </c>
      <c r="T5" s="1"/>
    </row>
    <row r="6" spans="1:20" ht="15.5" x14ac:dyDescent="0.35">
      <c r="A6" s="80"/>
      <c r="B6" s="18">
        <v>2</v>
      </c>
      <c r="C6" s="18">
        <v>54023</v>
      </c>
      <c r="D6" s="18">
        <v>54563</v>
      </c>
      <c r="E6" s="17">
        <v>55109</v>
      </c>
      <c r="F6" s="17">
        <v>56211</v>
      </c>
      <c r="G6" s="39">
        <f t="shared" ref="G6:G13" si="0">F6*2%</f>
        <v>1124.22</v>
      </c>
      <c r="H6" s="38">
        <f t="shared" ref="H6:H12" si="1">F6+G6</f>
        <v>57335.22</v>
      </c>
      <c r="I6" s="36">
        <f t="shared" ref="I6:I13" si="2">H6*2.75%</f>
        <v>1576.7185500000001</v>
      </c>
      <c r="J6" s="37">
        <v>58912</v>
      </c>
      <c r="K6" s="31">
        <f t="shared" ref="K6:K13" si="3">J6*1.5%</f>
        <v>883.68</v>
      </c>
      <c r="L6" s="32">
        <f t="shared" ref="L6:L13" si="4">J6+K6</f>
        <v>59795.68</v>
      </c>
      <c r="M6" s="41">
        <v>1925</v>
      </c>
      <c r="N6" s="42">
        <v>61721</v>
      </c>
      <c r="O6" s="59">
        <f t="shared" ref="O6:O13" si="5">N6*3.5%</f>
        <v>2160.2350000000001</v>
      </c>
      <c r="P6" s="32">
        <v>63881</v>
      </c>
      <c r="Q6" s="64">
        <f t="shared" ref="Q6:Q13" si="6">P6*2.5%</f>
        <v>1597.0250000000001</v>
      </c>
      <c r="R6" s="65">
        <f t="shared" ref="R6:R13" si="7">P6+Q6</f>
        <v>65478.025000000001</v>
      </c>
      <c r="T6" s="1"/>
    </row>
    <row r="7" spans="1:20" ht="15.5" x14ac:dyDescent="0.35">
      <c r="A7" s="80"/>
      <c r="B7" s="18">
        <v>3</v>
      </c>
      <c r="C7" s="18">
        <v>55123</v>
      </c>
      <c r="D7" s="18">
        <v>55674</v>
      </c>
      <c r="E7" s="17">
        <v>56231</v>
      </c>
      <c r="F7" s="17">
        <v>57356</v>
      </c>
      <c r="G7" s="39">
        <f t="shared" si="0"/>
        <v>1147.1200000000001</v>
      </c>
      <c r="H7" s="38">
        <f t="shared" si="1"/>
        <v>58503.12</v>
      </c>
      <c r="I7" s="36">
        <f t="shared" si="2"/>
        <v>1608.8358000000001</v>
      </c>
      <c r="J7" s="37">
        <v>60112</v>
      </c>
      <c r="K7" s="31">
        <f t="shared" si="3"/>
        <v>901.68</v>
      </c>
      <c r="L7" s="32">
        <f t="shared" si="4"/>
        <v>61013.68</v>
      </c>
      <c r="M7" s="41">
        <v>1925</v>
      </c>
      <c r="N7" s="42">
        <v>62939</v>
      </c>
      <c r="O7" s="59">
        <f t="shared" si="5"/>
        <v>2202.8650000000002</v>
      </c>
      <c r="P7" s="32">
        <v>65142</v>
      </c>
      <c r="Q7" s="64">
        <f t="shared" si="6"/>
        <v>1628.5500000000002</v>
      </c>
      <c r="R7" s="65">
        <f t="shared" si="7"/>
        <v>66770.55</v>
      </c>
      <c r="T7" s="1"/>
    </row>
    <row r="8" spans="1:20" ht="15.5" x14ac:dyDescent="0.35">
      <c r="A8" s="80"/>
      <c r="B8" s="18">
        <v>4</v>
      </c>
      <c r="C8" s="18">
        <v>56224</v>
      </c>
      <c r="D8" s="18">
        <v>56786</v>
      </c>
      <c r="E8" s="17">
        <v>57354</v>
      </c>
      <c r="F8" s="17">
        <v>58501</v>
      </c>
      <c r="G8" s="39">
        <f t="shared" si="0"/>
        <v>1170.02</v>
      </c>
      <c r="H8" s="38">
        <f t="shared" si="1"/>
        <v>59671.02</v>
      </c>
      <c r="I8" s="36">
        <f t="shared" si="2"/>
        <v>1640.9530499999998</v>
      </c>
      <c r="J8" s="37">
        <v>61312</v>
      </c>
      <c r="K8" s="31">
        <f t="shared" si="3"/>
        <v>919.68</v>
      </c>
      <c r="L8" s="32">
        <f t="shared" si="4"/>
        <v>62231.68</v>
      </c>
      <c r="M8" s="41">
        <v>1925</v>
      </c>
      <c r="N8" s="42">
        <v>64157</v>
      </c>
      <c r="O8" s="59">
        <f t="shared" si="5"/>
        <v>2245.4950000000003</v>
      </c>
      <c r="P8" s="32">
        <v>66402</v>
      </c>
      <c r="Q8" s="64">
        <f t="shared" si="6"/>
        <v>1660.0500000000002</v>
      </c>
      <c r="R8" s="65">
        <f t="shared" si="7"/>
        <v>68062.05</v>
      </c>
      <c r="T8" s="1"/>
    </row>
    <row r="9" spans="1:20" ht="15.5" x14ac:dyDescent="0.35">
      <c r="A9" s="80"/>
      <c r="B9" s="18">
        <v>5</v>
      </c>
      <c r="C9" s="18">
        <v>57325</v>
      </c>
      <c r="D9" s="18">
        <v>57898</v>
      </c>
      <c r="E9" s="17">
        <v>58477</v>
      </c>
      <c r="F9" s="17">
        <v>59647</v>
      </c>
      <c r="G9" s="39">
        <f t="shared" si="0"/>
        <v>1192.94</v>
      </c>
      <c r="H9" s="38">
        <f t="shared" si="1"/>
        <v>60839.94</v>
      </c>
      <c r="I9" s="36">
        <f t="shared" si="2"/>
        <v>1673.09835</v>
      </c>
      <c r="J9" s="37">
        <v>62513</v>
      </c>
      <c r="K9" s="31">
        <f t="shared" si="3"/>
        <v>937.69499999999994</v>
      </c>
      <c r="L9" s="32">
        <f t="shared" si="4"/>
        <v>63450.695</v>
      </c>
      <c r="M9" s="41">
        <v>1925</v>
      </c>
      <c r="N9" s="42">
        <v>65376</v>
      </c>
      <c r="O9" s="59">
        <f t="shared" si="5"/>
        <v>2288.1600000000003</v>
      </c>
      <c r="P9" s="32">
        <v>67664</v>
      </c>
      <c r="Q9" s="64">
        <f t="shared" si="6"/>
        <v>1691.6000000000001</v>
      </c>
      <c r="R9" s="65">
        <f t="shared" si="7"/>
        <v>69355.600000000006</v>
      </c>
      <c r="T9" s="1"/>
    </row>
    <row r="10" spans="1:20" ht="15.5" x14ac:dyDescent="0.35">
      <c r="A10" s="80"/>
      <c r="B10" s="18">
        <v>6</v>
      </c>
      <c r="C10" s="18">
        <v>58425</v>
      </c>
      <c r="D10" s="18">
        <v>59009</v>
      </c>
      <c r="E10" s="17">
        <v>59599</v>
      </c>
      <c r="F10" s="17">
        <v>60791</v>
      </c>
      <c r="G10" s="39">
        <f t="shared" si="0"/>
        <v>1215.82</v>
      </c>
      <c r="H10" s="38">
        <f t="shared" si="1"/>
        <v>62006.82</v>
      </c>
      <c r="I10" s="36">
        <f t="shared" si="2"/>
        <v>1705.1875500000001</v>
      </c>
      <c r="J10" s="37">
        <v>63712</v>
      </c>
      <c r="K10" s="31">
        <f t="shared" si="3"/>
        <v>955.68</v>
      </c>
      <c r="L10" s="32">
        <f t="shared" si="4"/>
        <v>64667.68</v>
      </c>
      <c r="M10" s="41">
        <v>1925</v>
      </c>
      <c r="N10" s="42">
        <v>66593</v>
      </c>
      <c r="O10" s="59">
        <f t="shared" si="5"/>
        <v>2330.7550000000001</v>
      </c>
      <c r="P10" s="32">
        <v>68924</v>
      </c>
      <c r="Q10" s="64">
        <f t="shared" si="6"/>
        <v>1723.1000000000001</v>
      </c>
      <c r="R10" s="65">
        <f t="shared" si="7"/>
        <v>70647.100000000006</v>
      </c>
      <c r="T10" s="1"/>
    </row>
    <row r="11" spans="1:20" ht="15.5" x14ac:dyDescent="0.35">
      <c r="A11" s="80"/>
      <c r="B11" s="18">
        <v>7</v>
      </c>
      <c r="C11" s="18">
        <v>59526</v>
      </c>
      <c r="D11" s="18">
        <v>60121</v>
      </c>
      <c r="E11" s="17">
        <v>60722</v>
      </c>
      <c r="F11" s="17">
        <v>61936</v>
      </c>
      <c r="G11" s="39">
        <f t="shared" si="0"/>
        <v>1238.72</v>
      </c>
      <c r="H11" s="38">
        <f t="shared" si="1"/>
        <v>63174.720000000001</v>
      </c>
      <c r="I11" s="36">
        <f t="shared" si="2"/>
        <v>1737.3048000000001</v>
      </c>
      <c r="J11" s="37">
        <v>64912</v>
      </c>
      <c r="K11" s="31">
        <f t="shared" si="3"/>
        <v>973.68</v>
      </c>
      <c r="L11" s="32">
        <f t="shared" si="4"/>
        <v>65885.679999999993</v>
      </c>
      <c r="M11" s="41">
        <v>1925</v>
      </c>
      <c r="N11" s="42">
        <v>67811</v>
      </c>
      <c r="O11" s="59">
        <f t="shared" si="5"/>
        <v>2373.3850000000002</v>
      </c>
      <c r="P11" s="32">
        <v>70184</v>
      </c>
      <c r="Q11" s="64">
        <f t="shared" si="6"/>
        <v>1754.6000000000001</v>
      </c>
      <c r="R11" s="65">
        <f t="shared" si="7"/>
        <v>71938.600000000006</v>
      </c>
      <c r="T11" s="1"/>
    </row>
    <row r="12" spans="1:20" ht="15.5" x14ac:dyDescent="0.35">
      <c r="A12" s="80"/>
      <c r="B12" s="18">
        <v>8</v>
      </c>
      <c r="C12" s="18">
        <v>60626</v>
      </c>
      <c r="D12" s="18">
        <v>61232</v>
      </c>
      <c r="E12" s="17">
        <v>61844</v>
      </c>
      <c r="F12" s="17">
        <v>63081</v>
      </c>
      <c r="G12" s="39">
        <f t="shared" si="0"/>
        <v>1261.6200000000001</v>
      </c>
      <c r="H12" s="38">
        <f t="shared" si="1"/>
        <v>64342.62</v>
      </c>
      <c r="I12" s="36">
        <f t="shared" si="2"/>
        <v>1769.4220500000001</v>
      </c>
      <c r="J12" s="37">
        <v>66112</v>
      </c>
      <c r="K12" s="31">
        <f t="shared" si="3"/>
        <v>991.68</v>
      </c>
      <c r="L12" s="32">
        <f t="shared" si="4"/>
        <v>67103.679999999993</v>
      </c>
      <c r="M12" s="41">
        <v>1925</v>
      </c>
      <c r="N12" s="42">
        <v>69029</v>
      </c>
      <c r="O12" s="59">
        <f t="shared" si="5"/>
        <v>2416.0150000000003</v>
      </c>
      <c r="P12" s="32">
        <v>71445</v>
      </c>
      <c r="Q12" s="64">
        <f t="shared" si="6"/>
        <v>1786.125</v>
      </c>
      <c r="R12" s="65">
        <f t="shared" si="7"/>
        <v>73231.125</v>
      </c>
      <c r="T12" s="1"/>
    </row>
    <row r="13" spans="1:20" ht="15.5" x14ac:dyDescent="0.35">
      <c r="A13" s="81"/>
      <c r="B13" s="18">
        <v>9</v>
      </c>
      <c r="C13" s="18">
        <v>61727</v>
      </c>
      <c r="D13" s="18">
        <v>62344</v>
      </c>
      <c r="E13" s="17">
        <v>62967</v>
      </c>
      <c r="F13" s="17">
        <v>64226</v>
      </c>
      <c r="G13" s="39">
        <f t="shared" si="0"/>
        <v>1284.52</v>
      </c>
      <c r="H13" s="38">
        <v>65511</v>
      </c>
      <c r="I13" s="36">
        <f t="shared" si="2"/>
        <v>1801.5525</v>
      </c>
      <c r="J13" s="37">
        <v>67313</v>
      </c>
      <c r="K13" s="31">
        <f t="shared" si="3"/>
        <v>1009.6949999999999</v>
      </c>
      <c r="L13" s="32">
        <f t="shared" si="4"/>
        <v>68322.695000000007</v>
      </c>
      <c r="M13" s="41">
        <v>1925</v>
      </c>
      <c r="N13" s="42">
        <v>70248</v>
      </c>
      <c r="O13" s="59">
        <f t="shared" si="5"/>
        <v>2458.6800000000003</v>
      </c>
      <c r="P13" s="32">
        <v>72707</v>
      </c>
      <c r="Q13" s="64">
        <f t="shared" si="6"/>
        <v>1817.6750000000002</v>
      </c>
      <c r="R13" s="65">
        <f t="shared" si="7"/>
        <v>74524.675000000003</v>
      </c>
      <c r="T13" s="1"/>
    </row>
  </sheetData>
  <mergeCells count="13">
    <mergeCell ref="Q3:R3"/>
    <mergeCell ref="O3:P3"/>
    <mergeCell ref="M3:N3"/>
    <mergeCell ref="A5:A13"/>
    <mergeCell ref="K3:L3"/>
    <mergeCell ref="I3:J3"/>
    <mergeCell ref="F3:F4"/>
    <mergeCell ref="G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workbookViewId="0"/>
  </sheetViews>
  <sheetFormatPr defaultRowHeight="14.5" x14ac:dyDescent="0.35"/>
  <cols>
    <col min="6" max="6" width="11.54296875" style="2" bestFit="1" customWidth="1"/>
  </cols>
  <sheetData>
    <row r="1" spans="1:6" ht="15" thickBot="1" x14ac:dyDescent="0.4">
      <c r="A1" s="19" t="s">
        <v>16</v>
      </c>
      <c r="B1" s="20" t="s">
        <v>17</v>
      </c>
      <c r="C1" s="20" t="s">
        <v>18</v>
      </c>
      <c r="D1" s="20" t="s">
        <v>19</v>
      </c>
      <c r="E1" s="21" t="s">
        <v>20</v>
      </c>
      <c r="F1" s="29"/>
    </row>
    <row r="2" spans="1:6" ht="15" thickBot="1" x14ac:dyDescent="0.4">
      <c r="A2" s="22" t="s">
        <v>21</v>
      </c>
      <c r="B2" s="23">
        <v>1</v>
      </c>
      <c r="C2" s="23">
        <v>17364</v>
      </c>
      <c r="D2" s="24">
        <v>2.75E-2</v>
      </c>
      <c r="E2" s="25">
        <v>17842</v>
      </c>
      <c r="F2" s="30">
        <f>(E2/52.143)/36.25</f>
        <v>9.4392939310794528</v>
      </c>
    </row>
    <row r="3" spans="1:6" ht="15" thickBot="1" x14ac:dyDescent="0.4">
      <c r="A3" s="22" t="s">
        <v>21</v>
      </c>
      <c r="B3" s="23">
        <v>2</v>
      </c>
      <c r="C3" s="23">
        <v>17711</v>
      </c>
      <c r="D3" s="24">
        <v>2.75E-2</v>
      </c>
      <c r="E3" s="25">
        <v>18198</v>
      </c>
      <c r="F3" s="30">
        <f t="shared" ref="F3:F42" si="0">(E3/52.143)/36.25</f>
        <v>9.6276354084622735</v>
      </c>
    </row>
    <row r="4" spans="1:6" ht="15" thickBot="1" x14ac:dyDescent="0.4">
      <c r="A4" s="22" t="s">
        <v>21</v>
      </c>
      <c r="B4" s="23">
        <v>3</v>
      </c>
      <c r="C4" s="23">
        <v>18065</v>
      </c>
      <c r="D4" s="24">
        <v>2.75E-2</v>
      </c>
      <c r="E4" s="25">
        <v>18562</v>
      </c>
      <c r="F4" s="30">
        <f t="shared" si="0"/>
        <v>9.8202092785952679</v>
      </c>
    </row>
    <row r="5" spans="1:6" ht="15" thickBot="1" x14ac:dyDescent="0.4">
      <c r="A5" s="22" t="s">
        <v>21</v>
      </c>
      <c r="B5" s="23">
        <v>4</v>
      </c>
      <c r="C5" s="23">
        <v>18426</v>
      </c>
      <c r="D5" s="24">
        <v>2.75E-2</v>
      </c>
      <c r="E5" s="25">
        <v>18933</v>
      </c>
      <c r="F5" s="30">
        <f t="shared" si="0"/>
        <v>10.016486492384669</v>
      </c>
    </row>
    <row r="6" spans="1:6" ht="15" thickBot="1" x14ac:dyDescent="0.4">
      <c r="A6" s="26" t="s">
        <v>22</v>
      </c>
      <c r="B6" s="27">
        <v>5</v>
      </c>
      <c r="C6" s="27">
        <v>18795</v>
      </c>
      <c r="D6" s="28">
        <v>2.75E-2</v>
      </c>
      <c r="E6" s="25">
        <v>19312</v>
      </c>
      <c r="F6" s="30">
        <f t="shared" si="0"/>
        <v>10.216996098924245</v>
      </c>
    </row>
    <row r="7" spans="1:6" ht="15" thickBot="1" x14ac:dyDescent="0.4">
      <c r="A7" s="26" t="s">
        <v>22</v>
      </c>
      <c r="B7" s="27">
        <v>6</v>
      </c>
      <c r="C7" s="27">
        <v>19171</v>
      </c>
      <c r="D7" s="28">
        <v>2.75E-2</v>
      </c>
      <c r="E7" s="25">
        <v>19698</v>
      </c>
      <c r="F7" s="30">
        <f t="shared" si="0"/>
        <v>10.421209049120224</v>
      </c>
    </row>
    <row r="8" spans="1:6" ht="15" thickBot="1" x14ac:dyDescent="0.4">
      <c r="A8" s="22" t="s">
        <v>23</v>
      </c>
      <c r="B8" s="23">
        <v>7</v>
      </c>
      <c r="C8" s="23">
        <v>19554</v>
      </c>
      <c r="D8" s="24">
        <v>2.75E-2</v>
      </c>
      <c r="E8" s="25">
        <v>20092</v>
      </c>
      <c r="F8" s="30">
        <f t="shared" si="0"/>
        <v>10.62965439206638</v>
      </c>
    </row>
    <row r="9" spans="1:6" ht="15" thickBot="1" x14ac:dyDescent="0.4">
      <c r="A9" s="22" t="s">
        <v>23</v>
      </c>
      <c r="B9" s="23">
        <v>8</v>
      </c>
      <c r="C9" s="23">
        <v>19945</v>
      </c>
      <c r="D9" s="24">
        <v>2.75E-2</v>
      </c>
      <c r="E9" s="25">
        <v>20493</v>
      </c>
      <c r="F9" s="30">
        <f t="shared" si="0"/>
        <v>10.841803078668939</v>
      </c>
    </row>
    <row r="10" spans="1:6" ht="15" thickBot="1" x14ac:dyDescent="0.4">
      <c r="A10" s="22" t="s">
        <v>23</v>
      </c>
      <c r="B10" s="23">
        <v>9</v>
      </c>
      <c r="C10" s="23">
        <v>20344</v>
      </c>
      <c r="D10" s="24">
        <v>2.75E-2</v>
      </c>
      <c r="E10" s="25">
        <v>20903</v>
      </c>
      <c r="F10" s="30">
        <f t="shared" si="0"/>
        <v>11.058713207115446</v>
      </c>
    </row>
    <row r="11" spans="1:6" ht="15" thickBot="1" x14ac:dyDescent="0.4">
      <c r="A11" s="22" t="s">
        <v>23</v>
      </c>
      <c r="B11" s="23">
        <v>10</v>
      </c>
      <c r="C11" s="23">
        <v>20751</v>
      </c>
      <c r="D11" s="24">
        <v>2.75E-2</v>
      </c>
      <c r="E11" s="25">
        <v>21322</v>
      </c>
      <c r="F11" s="30">
        <f t="shared" si="0"/>
        <v>11.280384777405899</v>
      </c>
    </row>
    <row r="12" spans="1:6" ht="15" thickBot="1" x14ac:dyDescent="0.4">
      <c r="A12" s="22" t="s">
        <v>23</v>
      </c>
      <c r="B12" s="23">
        <v>11</v>
      </c>
      <c r="C12" s="23">
        <v>21166</v>
      </c>
      <c r="D12" s="24">
        <v>2.75E-2</v>
      </c>
      <c r="E12" s="25">
        <v>21748</v>
      </c>
      <c r="F12" s="30">
        <f t="shared" si="0"/>
        <v>11.505759691352758</v>
      </c>
    </row>
    <row r="13" spans="1:6" ht="15" thickBot="1" x14ac:dyDescent="0.4">
      <c r="A13" s="26" t="s">
        <v>24</v>
      </c>
      <c r="B13" s="27">
        <v>12</v>
      </c>
      <c r="C13" s="27">
        <v>21589</v>
      </c>
      <c r="D13" s="28">
        <v>2.75E-2</v>
      </c>
      <c r="E13" s="25">
        <v>22183</v>
      </c>
      <c r="F13" s="30">
        <f t="shared" si="0"/>
        <v>11.735896047143564</v>
      </c>
    </row>
    <row r="14" spans="1:6" ht="15" thickBot="1" x14ac:dyDescent="0.4">
      <c r="A14" s="26" t="s">
        <v>24</v>
      </c>
      <c r="B14" s="27">
        <v>14</v>
      </c>
      <c r="C14" s="27">
        <v>22462</v>
      </c>
      <c r="D14" s="28">
        <v>2.75E-2</v>
      </c>
      <c r="E14" s="25">
        <v>23080</v>
      </c>
      <c r="F14" s="30">
        <f t="shared" si="0"/>
        <v>12.21045308425702</v>
      </c>
    </row>
    <row r="15" spans="1:6" ht="15" thickBot="1" x14ac:dyDescent="0.4">
      <c r="A15" s="26" t="s">
        <v>24</v>
      </c>
      <c r="B15" s="27">
        <v>15</v>
      </c>
      <c r="C15" s="27">
        <v>22911</v>
      </c>
      <c r="D15" s="28">
        <v>2.75E-2</v>
      </c>
      <c r="E15" s="25">
        <v>23541</v>
      </c>
      <c r="F15" s="30">
        <f t="shared" si="0"/>
        <v>12.454344716485897</v>
      </c>
    </row>
    <row r="16" spans="1:6" ht="15" thickBot="1" x14ac:dyDescent="0.4">
      <c r="A16" s="26" t="s">
        <v>24</v>
      </c>
      <c r="B16" s="27">
        <v>17</v>
      </c>
      <c r="C16" s="27">
        <v>23836</v>
      </c>
      <c r="D16" s="28">
        <v>2.75E-2</v>
      </c>
      <c r="E16" s="25">
        <v>24491</v>
      </c>
      <c r="F16" s="30">
        <f t="shared" si="0"/>
        <v>12.956941355569267</v>
      </c>
    </row>
    <row r="17" spans="1:6" ht="15" thickBot="1" x14ac:dyDescent="0.4">
      <c r="A17" s="26" t="s">
        <v>24</v>
      </c>
      <c r="B17" s="27">
        <v>19</v>
      </c>
      <c r="C17" s="27">
        <v>24799</v>
      </c>
      <c r="D17" s="28">
        <v>2.75E-2</v>
      </c>
      <c r="E17" s="25">
        <v>25481</v>
      </c>
      <c r="F17" s="30">
        <f t="shared" si="0"/>
        <v>13.480699958403514</v>
      </c>
    </row>
    <row r="18" spans="1:6" ht="15" thickBot="1" x14ac:dyDescent="0.4">
      <c r="A18" s="22" t="s">
        <v>25</v>
      </c>
      <c r="B18" s="23">
        <v>20</v>
      </c>
      <c r="C18" s="23">
        <v>25295</v>
      </c>
      <c r="D18" s="24">
        <v>2.75E-2</v>
      </c>
      <c r="E18" s="25">
        <v>25991</v>
      </c>
      <c r="F18" s="30">
        <f t="shared" si="0"/>
        <v>13.750514996227219</v>
      </c>
    </row>
    <row r="19" spans="1:6" ht="15" thickBot="1" x14ac:dyDescent="0.4">
      <c r="A19" s="22" t="s">
        <v>25</v>
      </c>
      <c r="B19" s="23">
        <v>22</v>
      </c>
      <c r="C19" s="23">
        <v>26317</v>
      </c>
      <c r="D19" s="24">
        <v>2.75E-2</v>
      </c>
      <c r="E19" s="25">
        <v>27041</v>
      </c>
      <c r="F19" s="30">
        <f t="shared" si="0"/>
        <v>14.306016544687782</v>
      </c>
    </row>
    <row r="20" spans="1:6" ht="15" thickBot="1" x14ac:dyDescent="0.4">
      <c r="A20" s="22" t="s">
        <v>25</v>
      </c>
      <c r="B20" s="23">
        <v>23</v>
      </c>
      <c r="C20" s="23">
        <v>26999</v>
      </c>
      <c r="D20" s="24">
        <v>2.75E-2</v>
      </c>
      <c r="E20" s="25">
        <v>27741</v>
      </c>
      <c r="F20" s="30">
        <f t="shared" si="0"/>
        <v>14.676350910328162</v>
      </c>
    </row>
    <row r="21" spans="1:6" ht="15" thickBot="1" x14ac:dyDescent="0.4">
      <c r="A21" s="22" t="s">
        <v>25</v>
      </c>
      <c r="B21" s="23">
        <v>24</v>
      </c>
      <c r="C21" s="23">
        <v>27905</v>
      </c>
      <c r="D21" s="24">
        <v>2.75E-2</v>
      </c>
      <c r="E21" s="25">
        <v>28672</v>
      </c>
      <c r="F21" s="30">
        <f t="shared" si="0"/>
        <v>15.168895616629865</v>
      </c>
    </row>
    <row r="22" spans="1:6" ht="15" thickBot="1" x14ac:dyDescent="0.4">
      <c r="A22" s="22" t="s">
        <v>25</v>
      </c>
      <c r="B22" s="23">
        <v>25</v>
      </c>
      <c r="C22" s="23">
        <v>28785</v>
      </c>
      <c r="D22" s="24">
        <v>2.75E-2</v>
      </c>
      <c r="E22" s="25">
        <v>29577</v>
      </c>
      <c r="F22" s="30">
        <f t="shared" si="0"/>
        <v>15.647685046493496</v>
      </c>
    </row>
    <row r="23" spans="1:6" ht="15" thickBot="1" x14ac:dyDescent="0.4">
      <c r="A23" s="26" t="s">
        <v>26</v>
      </c>
      <c r="B23" s="27">
        <v>26</v>
      </c>
      <c r="C23" s="27">
        <v>29636</v>
      </c>
      <c r="D23" s="28">
        <v>2.75E-2</v>
      </c>
      <c r="E23" s="25">
        <v>30451</v>
      </c>
      <c r="F23" s="30">
        <f t="shared" si="0"/>
        <v>16.110073954450197</v>
      </c>
    </row>
    <row r="24" spans="1:6" ht="15" thickBot="1" x14ac:dyDescent="0.4">
      <c r="A24" s="26" t="s">
        <v>26</v>
      </c>
      <c r="B24" s="27">
        <v>27</v>
      </c>
      <c r="C24" s="27">
        <v>30507</v>
      </c>
      <c r="D24" s="28">
        <v>2.75E-2</v>
      </c>
      <c r="E24" s="25">
        <v>31346</v>
      </c>
      <c r="F24" s="30">
        <f t="shared" si="0"/>
        <v>16.583572893376108</v>
      </c>
    </row>
    <row r="25" spans="1:6" ht="15" thickBot="1" x14ac:dyDescent="0.4">
      <c r="A25" s="26" t="s">
        <v>26</v>
      </c>
      <c r="B25" s="27">
        <v>28</v>
      </c>
      <c r="C25" s="27">
        <v>31371</v>
      </c>
      <c r="D25" s="28">
        <v>2.75E-2</v>
      </c>
      <c r="E25" s="25">
        <v>32234</v>
      </c>
      <c r="F25" s="30">
        <f t="shared" si="0"/>
        <v>17.053368488645614</v>
      </c>
    </row>
    <row r="26" spans="1:6" ht="15" thickBot="1" x14ac:dyDescent="0.4">
      <c r="A26" s="26" t="s">
        <v>26</v>
      </c>
      <c r="B26" s="27">
        <v>29</v>
      </c>
      <c r="C26" s="27">
        <v>32029</v>
      </c>
      <c r="D26" s="28">
        <v>2.75E-2</v>
      </c>
      <c r="E26" s="25">
        <v>32910</v>
      </c>
      <c r="F26" s="30">
        <f t="shared" si="0"/>
        <v>17.411005676035462</v>
      </c>
    </row>
    <row r="27" spans="1:6" ht="15" thickBot="1" x14ac:dyDescent="0.4">
      <c r="A27" s="26" t="s">
        <v>26</v>
      </c>
      <c r="B27" s="27">
        <v>30</v>
      </c>
      <c r="C27" s="27">
        <v>32878</v>
      </c>
      <c r="D27" s="28">
        <v>2.75E-2</v>
      </c>
      <c r="E27" s="25">
        <v>33782</v>
      </c>
      <c r="F27" s="30">
        <f t="shared" si="0"/>
        <v>17.87233648580462</v>
      </c>
    </row>
    <row r="28" spans="1:6" ht="15" thickBot="1" x14ac:dyDescent="0.4">
      <c r="A28" s="22" t="s">
        <v>27</v>
      </c>
      <c r="B28" s="23">
        <v>31</v>
      </c>
      <c r="C28" s="23">
        <v>33799</v>
      </c>
      <c r="D28" s="24">
        <v>2.75E-2</v>
      </c>
      <c r="E28" s="25">
        <v>34728</v>
      </c>
      <c r="F28" s="30">
        <f t="shared" si="0"/>
        <v>18.372816928512901</v>
      </c>
    </row>
    <row r="29" spans="1:6" ht="15" thickBot="1" x14ac:dyDescent="0.4">
      <c r="A29" s="22" t="s">
        <v>27</v>
      </c>
      <c r="B29" s="23">
        <v>32</v>
      </c>
      <c r="C29" s="23">
        <v>34788</v>
      </c>
      <c r="D29" s="24">
        <v>2.75E-2</v>
      </c>
      <c r="E29" s="25">
        <v>35745</v>
      </c>
      <c r="F29" s="30">
        <f t="shared" si="0"/>
        <v>18.910859856878997</v>
      </c>
    </row>
    <row r="30" spans="1:6" ht="15" thickBot="1" x14ac:dyDescent="0.4">
      <c r="A30" s="22" t="s">
        <v>27</v>
      </c>
      <c r="B30" s="23">
        <v>33</v>
      </c>
      <c r="C30" s="23">
        <v>35934</v>
      </c>
      <c r="D30" s="24">
        <v>2.75E-2</v>
      </c>
      <c r="E30" s="25">
        <v>36922</v>
      </c>
      <c r="F30" s="30">
        <f t="shared" si="0"/>
        <v>19.533550640248599</v>
      </c>
    </row>
    <row r="31" spans="1:6" ht="15" thickBot="1" x14ac:dyDescent="0.4">
      <c r="A31" s="22" t="s">
        <v>27</v>
      </c>
      <c r="B31" s="23">
        <v>34</v>
      </c>
      <c r="C31" s="23">
        <v>36876</v>
      </c>
      <c r="D31" s="24">
        <v>2.75E-2</v>
      </c>
      <c r="E31" s="25">
        <v>37890</v>
      </c>
      <c r="F31" s="30">
        <f t="shared" si="0"/>
        <v>20.045670163019864</v>
      </c>
    </row>
    <row r="32" spans="1:6" ht="15" thickBot="1" x14ac:dyDescent="0.4">
      <c r="A32" s="22" t="s">
        <v>27</v>
      </c>
      <c r="B32" s="23">
        <v>35</v>
      </c>
      <c r="C32" s="23">
        <v>37849</v>
      </c>
      <c r="D32" s="24">
        <v>2.75E-2</v>
      </c>
      <c r="E32" s="25">
        <v>38890</v>
      </c>
      <c r="F32" s="30">
        <f t="shared" si="0"/>
        <v>20.57471925679183</v>
      </c>
    </row>
    <row r="33" spans="1:6" ht="15" thickBot="1" x14ac:dyDescent="0.4">
      <c r="A33" s="26" t="s">
        <v>28</v>
      </c>
      <c r="B33" s="27">
        <v>36</v>
      </c>
      <c r="C33" s="27">
        <v>38813</v>
      </c>
      <c r="D33" s="28">
        <v>2.75E-2</v>
      </c>
      <c r="E33" s="25">
        <v>39880</v>
      </c>
      <c r="F33" s="30">
        <f t="shared" si="0"/>
        <v>21.09847785962608</v>
      </c>
    </row>
    <row r="34" spans="1:6" ht="15" thickBot="1" x14ac:dyDescent="0.4">
      <c r="A34" s="26" t="s">
        <v>28</v>
      </c>
      <c r="B34" s="27">
        <v>37</v>
      </c>
      <c r="C34" s="27">
        <v>39782</v>
      </c>
      <c r="D34" s="28">
        <v>2.75E-2</v>
      </c>
      <c r="E34" s="25">
        <v>40876</v>
      </c>
      <c r="F34" s="30">
        <f t="shared" si="0"/>
        <v>21.625410757022962</v>
      </c>
    </row>
    <row r="35" spans="1:6" ht="15" thickBot="1" x14ac:dyDescent="0.4">
      <c r="A35" s="26" t="s">
        <v>28</v>
      </c>
      <c r="B35" s="27">
        <v>38</v>
      </c>
      <c r="C35" s="27">
        <v>40760</v>
      </c>
      <c r="D35" s="28">
        <v>2.75E-2</v>
      </c>
      <c r="E35" s="25">
        <v>41881</v>
      </c>
      <c r="F35" s="30">
        <f t="shared" si="0"/>
        <v>22.157105096263788</v>
      </c>
    </row>
    <row r="36" spans="1:6" ht="15" thickBot="1" x14ac:dyDescent="0.4">
      <c r="A36" s="26" t="s">
        <v>28</v>
      </c>
      <c r="B36" s="27">
        <v>39</v>
      </c>
      <c r="C36" s="27">
        <v>41675</v>
      </c>
      <c r="D36" s="28">
        <v>2.75E-2</v>
      </c>
      <c r="E36" s="25">
        <v>42821</v>
      </c>
      <c r="F36" s="30">
        <f t="shared" si="0"/>
        <v>22.654411244409442</v>
      </c>
    </row>
    <row r="37" spans="1:6" ht="15" thickBot="1" x14ac:dyDescent="0.4">
      <c r="A37" s="26" t="s">
        <v>28</v>
      </c>
      <c r="B37" s="27">
        <v>40</v>
      </c>
      <c r="C37" s="27">
        <v>42683</v>
      </c>
      <c r="D37" s="28">
        <v>2.75E-2</v>
      </c>
      <c r="E37" s="25">
        <v>43857</v>
      </c>
      <c r="F37" s="30">
        <f t="shared" si="0"/>
        <v>23.202506105557198</v>
      </c>
    </row>
    <row r="38" spans="1:6" ht="15" thickBot="1" x14ac:dyDescent="0.4">
      <c r="A38" s="22" t="s">
        <v>29</v>
      </c>
      <c r="B38" s="23">
        <v>41</v>
      </c>
      <c r="C38" s="23">
        <v>43662</v>
      </c>
      <c r="D38" s="24">
        <v>2.75E-2</v>
      </c>
      <c r="E38" s="25">
        <v>44863</v>
      </c>
      <c r="F38" s="30">
        <f t="shared" si="0"/>
        <v>23.734729493891798</v>
      </c>
    </row>
    <row r="39" spans="1:6" ht="15" thickBot="1" x14ac:dyDescent="0.4">
      <c r="A39" s="22" t="s">
        <v>29</v>
      </c>
      <c r="B39" s="23">
        <v>42</v>
      </c>
      <c r="C39" s="23">
        <v>44632</v>
      </c>
      <c r="D39" s="24">
        <v>2.75E-2</v>
      </c>
      <c r="E39" s="25">
        <v>45859</v>
      </c>
      <c r="F39" s="30">
        <f t="shared" si="0"/>
        <v>24.261662391288677</v>
      </c>
    </row>
    <row r="40" spans="1:6" ht="15" thickBot="1" x14ac:dyDescent="0.4">
      <c r="A40" s="22" t="s">
        <v>29</v>
      </c>
      <c r="B40" s="23">
        <v>43</v>
      </c>
      <c r="C40" s="23">
        <v>45591</v>
      </c>
      <c r="D40" s="24">
        <v>2.75E-2</v>
      </c>
      <c r="E40" s="25">
        <v>46845</v>
      </c>
      <c r="F40" s="30">
        <f t="shared" si="0"/>
        <v>24.783304797747839</v>
      </c>
    </row>
    <row r="41" spans="1:6" ht="15" thickBot="1" x14ac:dyDescent="0.4">
      <c r="A41" s="22" t="s">
        <v>29</v>
      </c>
      <c r="B41" s="23">
        <v>44</v>
      </c>
      <c r="C41" s="23">
        <v>46533</v>
      </c>
      <c r="D41" s="24">
        <v>2.75E-2</v>
      </c>
      <c r="E41" s="25">
        <v>47813</v>
      </c>
      <c r="F41" s="30">
        <f t="shared" si="0"/>
        <v>25.2954243205191</v>
      </c>
    </row>
    <row r="42" spans="1:6" ht="15" thickBot="1" x14ac:dyDescent="0.4">
      <c r="A42" s="22" t="s">
        <v>29</v>
      </c>
      <c r="B42" s="23">
        <v>45</v>
      </c>
      <c r="C42" s="23">
        <v>47502</v>
      </c>
      <c r="D42" s="24">
        <v>2.75E-2</v>
      </c>
      <c r="E42" s="25">
        <v>48808</v>
      </c>
      <c r="F42" s="30">
        <f t="shared" si="0"/>
        <v>25.821828168822211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C. Ex</vt:lpstr>
      <vt:lpstr>Directors</vt:lpstr>
      <vt:lpstr>HoS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pdhillon</dc:creator>
  <cp:lastModifiedBy>TAYYUB HUSSAIN</cp:lastModifiedBy>
  <cp:lastPrinted>2022-12-19T11:30:49Z</cp:lastPrinted>
  <dcterms:created xsi:type="dcterms:W3CDTF">2016-12-20T12:58:15Z</dcterms:created>
  <dcterms:modified xsi:type="dcterms:W3CDTF">2024-11-06T11:50:45Z</dcterms:modified>
</cp:coreProperties>
</file>